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omputacionenaccionsade.sharepoint.com/sites/ConsultoraFiscal/Documentos compartidos/Año 2025/Temas varios/DIOT 2025/Ejemplo Gasolina/"/>
    </mc:Choice>
  </mc:AlternateContent>
  <xr:revisionPtr revIDLastSave="844" documentId="8_{25B7AF1C-264A-43C3-96FA-A0E01830C2B0}" xr6:coauthVersionLast="47" xr6:coauthVersionMax="47" xr10:uidLastSave="{3CB59A9B-0D25-4262-801A-BB8E3B3C0EA2}"/>
  <bookViews>
    <workbookView xWindow="-108" yWindow="-108" windowWidth="23256" windowHeight="12456" activeTab="1" xr2:uid="{61DB3BC1-1E35-4377-A7E1-8582EB73F3A9}"/>
  </bookViews>
  <sheets>
    <sheet name="CONTPAQi" sheetId="6" r:id="rId1"/>
    <sheet name="Ejemplo de gasolina" sheetId="5" r:id="rId2"/>
  </sheets>
  <definedNames>
    <definedName name="_xlnm._FilterDatabase" localSheetId="1" hidden="1">'Ejemplo de gasolina'!$A$1:$K$14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E3" i="5"/>
  <c r="E2" i="5"/>
  <c r="D2" i="5"/>
  <c r="E4" i="5"/>
  <c r="D11" i="5"/>
  <c r="D12" i="5" s="1"/>
  <c r="D4" i="5"/>
  <c r="D3" i="5" l="1"/>
  <c r="D7" i="5" l="1"/>
  <c r="F4" i="5"/>
  <c r="H4" i="5" s="1"/>
  <c r="K4" i="5" s="1"/>
  <c r="F2" i="5"/>
  <c r="D6" i="5" s="1"/>
  <c r="E6" i="5" l="1"/>
  <c r="D13" i="5" s="1"/>
  <c r="D14" i="5" s="1"/>
  <c r="H3" i="5"/>
  <c r="K3" i="5" s="1"/>
  <c r="H2" i="5"/>
  <c r="K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Fabiola Magaña Alejo</author>
  </authors>
  <commentList>
    <comment ref="E2" authorId="0" shapeId="0" xr:uid="{E75EF6B9-D5E2-4FB7-ABE4-D91CA842FC73}">
      <text>
        <r>
          <rPr>
            <b/>
            <sz val="9"/>
            <color indexed="81"/>
            <rFont val="Tahoma"/>
            <family val="2"/>
          </rPr>
          <t>Art. II. LIEPS Gasolina mayor o igual a 91 octanos 69.5255 centavos por litro.</t>
        </r>
      </text>
    </comment>
    <comment ref="K2" authorId="0" shapeId="0" xr:uid="{11C02461-D5AE-4F9A-B961-BEFEC5F8009C}">
      <text>
        <r>
          <rPr>
            <b/>
            <sz val="9"/>
            <color indexed="81"/>
            <rFont val="Tahoma"/>
            <family val="2"/>
          </rPr>
          <t>Cantidad * precio + IVA</t>
        </r>
      </text>
    </comment>
    <comment ref="E3" authorId="0" shapeId="0" xr:uid="{5743F695-0912-495B-AC17-F4F985252E41}">
      <text>
        <r>
          <rPr>
            <b/>
            <sz val="9"/>
            <color indexed="81"/>
            <rFont val="Tahoma"/>
            <family val="2"/>
          </rPr>
          <t>Art. II LIEPS
Gasolina menor a 91 octanos 56.9795 centavos por litro.</t>
        </r>
      </text>
    </comment>
    <comment ref="K3" authorId="0" shapeId="0" xr:uid="{DFAA9EFD-B945-42BB-93E4-4B79B4E6C74A}">
      <text>
        <r>
          <rPr>
            <b/>
            <sz val="9"/>
            <color indexed="81"/>
            <rFont val="Tahoma"/>
            <family val="2"/>
          </rPr>
          <t>Cantidad * precio + IVA</t>
        </r>
      </text>
    </comment>
    <comment ref="E4" authorId="0" shapeId="0" xr:uid="{9A17EA17-29C9-4730-A617-4567031FC18B}">
      <text>
        <r>
          <rPr>
            <b/>
            <sz val="9"/>
            <color indexed="81"/>
            <rFont val="Tahoma"/>
            <family val="2"/>
          </rPr>
          <t>Art. II LIEPS
Gasolina menor a 91 octanos 56.9795 centavos por litro.</t>
        </r>
      </text>
    </comment>
    <comment ref="K4" authorId="0" shapeId="0" xr:uid="{64AD56C1-15A9-4029-80AE-98D1A36A3CA2}">
      <text>
        <r>
          <rPr>
            <b/>
            <sz val="9"/>
            <color indexed="81"/>
            <rFont val="Tahoma"/>
            <family val="2"/>
          </rPr>
          <t>Cantidad * precio + IVA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786B333-2F25-4795-8F69-35BDA9BE7934}" keepAlive="1" name="Consulta - Archivo de ejemplo" description="Conexión a la consulta 'Archivo de ejemplo' en el libro." type="5" refreshedVersion="0" background="1">
    <dbPr connection="Provider=Microsoft.Mashup.OleDb.1;Data Source=$Workbook$;Location=&quot;Archivo de ejemplo&quot;;Extended Properties=&quot;&quot;" command="SELECT * FROM [Archivo de ejemplo]"/>
  </connection>
  <connection id="2" xr16:uid="{AD929ACD-01B2-4439-B52B-FB4C09C9816B}" keepAlive="1" name="Consulta - Ejemplo Gasolina" description="Conexión a la consulta 'Ejemplo Gasolina' en el libro." type="5" refreshedVersion="8" background="1" saveData="1">
    <dbPr connection="Provider=Microsoft.Mashup.OleDb.1;Data Source=$Workbook$;Location=&quot;Ejemplo Gasolina&quot;;Extended Properties=&quot;&quot;" command="SELECT * FROM [Ejemplo Gasolina]"/>
  </connection>
  <connection id="3" xr16:uid="{C2236D1F-885E-44A3-BC76-9C8CEB3F2BE6}" keepAlive="1" name="Consulta - Parámetro1" description="Conexión a la consulta 'Parámetro1' en el libro." type="5" refreshedVersion="0" background="1">
    <dbPr connection="Provider=Microsoft.Mashup.OleDb.1;Data Source=$Workbook$;Location=Parámetro1;Extended Properties=&quot;&quot;" command="SELECT * FROM [Parámetro1]"/>
  </connection>
  <connection id="4" xr16:uid="{706BBA93-9BFD-4BC6-ACEC-56FB884CDE95}" keepAlive="1" name="Consulta - Transformar archivo" description="Conexión a la consulta 'Transformar archivo' en el libro." type="5" refreshedVersion="0" background="1">
    <dbPr connection="Provider=Microsoft.Mashup.OleDb.1;Data Source=$Workbook$;Location=&quot;Transformar archivo&quot;;Extended Properties=&quot;&quot;" command="SELECT * FROM [Transformar archivo]"/>
  </connection>
  <connection id="5" xr16:uid="{ED348761-A98D-4DFC-BC60-AA9C660AF46F}" keepAlive="1" name="Consulta - Transformar archivo de ejemplo" description="Conexión a la consulta 'Transformar archivo de ejemplo' en el libro." type="5" refreshedVersion="0" background="1">
    <dbPr connection="Provider=Microsoft.Mashup.OleDb.1;Data Source=$Workbook$;Location=&quot;Transformar archivo de ejemplo&quot;;Extended Properties=&quot;&quot;" command="SELECT * FROM [Transformar archivo de ejemplo]"/>
  </connection>
</connections>
</file>

<file path=xl/sharedStrings.xml><?xml version="1.0" encoding="utf-8"?>
<sst xmlns="http://schemas.openxmlformats.org/spreadsheetml/2006/main" count="32" uniqueCount="32">
  <si>
    <t>Tasa</t>
  </si>
  <si>
    <t>0f920ac1-12e4-4fdc-afef-6ae58fad2838</t>
  </si>
  <si>
    <t>15101514</t>
  </si>
  <si>
    <t>854d54f4-c4af-41e7-92f7-68f67ba9cf12</t>
  </si>
  <si>
    <t>cb8ebac0-d246-433f-94fa-9a679413c448</t>
  </si>
  <si>
    <t>Clave</t>
  </si>
  <si>
    <t>Cantidad</t>
  </si>
  <si>
    <t>Precio</t>
  </si>
  <si>
    <t>Base de IVA</t>
  </si>
  <si>
    <t>IVA</t>
  </si>
  <si>
    <t>UUID</t>
  </si>
  <si>
    <t>Fecha</t>
  </si>
  <si>
    <t>Total</t>
  </si>
  <si>
    <t>Total Actos Gravados Para IVA</t>
  </si>
  <si>
    <t>Importe de Compra de Gasolina Mensual</t>
  </si>
  <si>
    <t>IVA Acreditable</t>
  </si>
  <si>
    <t>IVA Trasladado a la Gasolineria</t>
  </si>
  <si>
    <t>IVA No Acreditable</t>
  </si>
  <si>
    <t>Es el importe que va a tener que dejar de acreditar esta empresa</t>
  </si>
  <si>
    <t>Litros al mes</t>
  </si>
  <si>
    <t>Precio Estimado</t>
  </si>
  <si>
    <t>Cant * Precio</t>
  </si>
  <si>
    <t>15101515</t>
  </si>
  <si>
    <t>Autor</t>
  </si>
  <si>
    <t>Benito Barragán Rangel</t>
  </si>
  <si>
    <t>Asesor y vocero fiscal CONTPAQi</t>
  </si>
  <si>
    <t>IEPS</t>
  </si>
  <si>
    <t xml:space="preserve">En esta cedula podras analizar el calculo de CFDI timbrados por conceptos de consumo de gasolina, en la que se incluye un IEPS en el importe de precio por producto, lo cual ocasiona que la base para IVA para calcular el IVA sea menor. Este ejemplo te permitira concocer la dinamica para conocer el IVA no acreditable en proporción al factor de actos gravados. </t>
  </si>
  <si>
    <t xml:space="preserve">Instrucciones de uso: Se pueden modificar las celdas en color amarillo y las grises se calculan. </t>
  </si>
  <si>
    <t>Importe Total de los Actos</t>
  </si>
  <si>
    <t>Con IEPS</t>
  </si>
  <si>
    <t>SIN IEPS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</si>
</sst>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m/yy;@"/>
    <numFmt numFmtId="165" formatCode="#,##0.00_ ;\-#,##0.00\ "/>
    <numFmt numFmtId="166" formatCode="_-* #,##0.00000_-;\-* #,##0.00000_-;_-* &quot;-&quot;??_-;_-@_-"/>
    <numFmt numFmtId="167" formatCode="_-* #,##0.000000_-;\-* #,##0.000000_-;_-* &quot;-&quot;??_-;_-@_-"/>
  </numFmts>
  <fonts count="9" x14ac:knownFonts="1">
    <font>
      <sz val="11"/>
      <color theme="1"/>
      <name val="Aptos Narrow"/>
      <family val="2"/>
      <scheme val="minor"/>
    </font>
    <font>
      <sz val="11"/>
      <color theme="1"/>
      <name val="Aptos Narrow"/>
      <family val="2"/>
      <scheme val="minor"/>
    </font>
    <font>
      <sz val="16"/>
      <color theme="1"/>
      <name val="Aptos Narrow"/>
      <family val="2"/>
      <scheme val="minor"/>
    </font>
    <font>
      <sz val="18"/>
      <color theme="1"/>
      <name val="Aptos Narrow"/>
      <family val="2"/>
      <scheme val="minor"/>
    </font>
    <font>
      <b/>
      <sz val="9"/>
      <color indexed="81"/>
      <name val="Tahoma"/>
      <family val="2"/>
    </font>
    <font>
      <b/>
      <sz val="11"/>
      <color theme="1"/>
      <name val="Aptos Narrow"/>
      <family val="2"/>
      <scheme val="minor"/>
    </font>
    <font>
      <b/>
      <sz val="11"/>
      <name val="Aptos Narrow"/>
      <family val="2"/>
      <scheme val="minor"/>
    </font>
    <font>
      <b/>
      <sz val="11"/>
      <color rgb="FFFF0000"/>
      <name val="Aptos Narrow"/>
      <family val="2"/>
      <scheme val="minor"/>
    </font>
    <font>
      <sz val="1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43" fontId="0" fillId="0" borderId="0" xfId="0" applyNumberFormat="1"/>
    <xf numFmtId="43" fontId="0" fillId="3" borderId="0" xfId="1" applyFont="1" applyFill="1"/>
    <xf numFmtId="10" fontId="0" fillId="3" borderId="0" xfId="2" applyNumberFormat="1" applyFont="1" applyFill="1"/>
    <xf numFmtId="0" fontId="0" fillId="3" borderId="0" xfId="0" applyFill="1"/>
    <xf numFmtId="164" fontId="0" fillId="3" borderId="0" xfId="0" applyNumberFormat="1" applyFill="1"/>
    <xf numFmtId="0" fontId="0" fillId="3" borderId="7" xfId="0" applyFill="1" applyBorder="1"/>
    <xf numFmtId="0" fontId="0" fillId="3" borderId="8" xfId="0" applyFill="1" applyBorder="1"/>
    <xf numFmtId="0" fontId="0" fillId="3" borderId="9" xfId="0" applyFill="1" applyBorder="1"/>
    <xf numFmtId="43" fontId="0" fillId="3" borderId="1" xfId="0" applyNumberFormat="1" applyFill="1" applyBorder="1"/>
    <xf numFmtId="0" fontId="0" fillId="3" borderId="4" xfId="0" applyFill="1" applyBorder="1"/>
    <xf numFmtId="0" fontId="0" fillId="3" borderId="5" xfId="0" applyFill="1" applyBorder="1"/>
    <xf numFmtId="0" fontId="0" fillId="3" borderId="6" xfId="0" applyFill="1" applyBorder="1"/>
    <xf numFmtId="43" fontId="0" fillId="3" borderId="0" xfId="0" applyNumberFormat="1" applyFill="1"/>
    <xf numFmtId="43" fontId="0" fillId="2" borderId="0" xfId="1" applyFont="1" applyFill="1" applyProtection="1">
      <protection locked="0"/>
    </xf>
    <xf numFmtId="165" fontId="0" fillId="2" borderId="0" xfId="1" applyNumberFormat="1" applyFont="1" applyFill="1" applyProtection="1">
      <protection locked="0"/>
    </xf>
    <xf numFmtId="165" fontId="0" fillId="2" borderId="0" xfId="0" applyNumberFormat="1" applyFill="1" applyProtection="1">
      <protection locked="0"/>
    </xf>
    <xf numFmtId="0" fontId="2" fillId="0" borderId="0" xfId="0" applyFont="1"/>
    <xf numFmtId="0" fontId="3" fillId="0" borderId="0" xfId="0" applyFont="1"/>
    <xf numFmtId="0" fontId="0" fillId="3" borderId="0" xfId="0" applyFill="1" applyAlignment="1">
      <alignment horizontal="left"/>
    </xf>
    <xf numFmtId="0" fontId="7" fillId="0" borderId="0" xfId="0" applyFont="1"/>
    <xf numFmtId="43" fontId="7" fillId="3" borderId="0" xfId="1" applyFont="1" applyFill="1"/>
    <xf numFmtId="0" fontId="5" fillId="0" borderId="0" xfId="0" applyFont="1"/>
    <xf numFmtId="43" fontId="6" fillId="3" borderId="0" xfId="0" applyNumberFormat="1" applyFont="1" applyFill="1"/>
    <xf numFmtId="43" fontId="8" fillId="3" borderId="0" xfId="1" applyFont="1" applyFill="1"/>
    <xf numFmtId="43" fontId="8" fillId="3" borderId="0" xfId="0" applyNumberFormat="1" applyFont="1" applyFill="1"/>
    <xf numFmtId="0" fontId="0" fillId="0" borderId="10" xfId="0" applyBorder="1" applyAlignment="1">
      <alignment horizontal="center" vertical="center" wrapText="1"/>
    </xf>
    <xf numFmtId="43" fontId="0" fillId="3" borderId="11" xfId="1" applyFont="1" applyFill="1" applyBorder="1"/>
    <xf numFmtId="43" fontId="0" fillId="3" borderId="12" xfId="1" applyFont="1" applyFill="1" applyBorder="1"/>
    <xf numFmtId="167" fontId="0" fillId="2" borderId="0" xfId="1" applyNumberFormat="1" applyFont="1" applyFill="1" applyProtection="1">
      <protection locked="0"/>
    </xf>
    <xf numFmtId="166" fontId="0" fillId="3" borderId="0" xfId="0" applyNumberFormat="1" applyFill="1"/>
    <xf numFmtId="0" fontId="3" fillId="0" borderId="0" xfId="0" applyFont="1" applyAlignment="1">
      <alignment horizontal="left" vertical="top" wrapText="1"/>
    </xf>
    <xf numFmtId="10" fontId="0" fillId="3" borderId="2" xfId="2" applyNumberFormat="1" applyFont="1" applyFill="1" applyBorder="1" applyAlignment="1">
      <alignment horizontal="center" vertical="center"/>
    </xf>
    <xf numFmtId="10" fontId="0" fillId="3" borderId="3" xfId="2" applyNumberFormat="1" applyFont="1" applyFill="1" applyBorder="1" applyAlignment="1">
      <alignment horizontal="center" vertical="center"/>
    </xf>
    <xf numFmtId="0" fontId="0" fillId="0" borderId="0" xfId="0" applyAlignment="1">
      <alignment horizontal="left"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68861</xdr:colOff>
      <xdr:row>4</xdr:row>
      <xdr:rowOff>38167</xdr:rowOff>
    </xdr:to>
    <xdr:pic>
      <xdr:nvPicPr>
        <xdr:cNvPr id="4" name="Imagen 3">
          <a:extLst>
            <a:ext uri="{FF2B5EF4-FFF2-40B4-BE49-F238E27FC236}">
              <a16:creationId xmlns:a16="http://schemas.microsoft.com/office/drawing/2014/main" id="{282D3A12-D233-CF51-6F63-1DE97C3ACA56}"/>
            </a:ext>
          </a:extLst>
        </xdr:cNvPr>
        <xdr:cNvPicPr>
          <a:picLocks noChangeAspect="1"/>
        </xdr:cNvPicPr>
      </xdr:nvPicPr>
      <xdr:blipFill>
        <a:blip xmlns:r="http://schemas.openxmlformats.org/officeDocument/2006/relationships" r:embed="rId1"/>
        <a:stretch>
          <a:fillRect/>
        </a:stretch>
      </xdr:blipFill>
      <xdr:spPr>
        <a:xfrm>
          <a:off x="0" y="0"/>
          <a:ext cx="3238781" cy="7696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B311D-0F86-4EEF-9542-2CB22E8BDDFC}">
  <dimension ref="A7:K22"/>
  <sheetViews>
    <sheetView workbookViewId="0">
      <selection activeCell="I21" sqref="I21"/>
    </sheetView>
  </sheetViews>
  <sheetFormatPr baseColWidth="10" defaultRowHeight="14.4" x14ac:dyDescent="0.3"/>
  <sheetData>
    <row r="7" spans="1:11" ht="23.55" customHeight="1" x14ac:dyDescent="0.3">
      <c r="A7" s="33" t="s">
        <v>27</v>
      </c>
      <c r="B7" s="33"/>
      <c r="C7" s="33"/>
      <c r="D7" s="33"/>
      <c r="E7" s="33"/>
      <c r="F7" s="33"/>
      <c r="G7" s="33"/>
      <c r="H7" s="33"/>
      <c r="I7" s="33"/>
      <c r="J7" s="33"/>
      <c r="K7" s="33"/>
    </row>
    <row r="8" spans="1:11" x14ac:dyDescent="0.3">
      <c r="A8" s="33"/>
      <c r="B8" s="33"/>
      <c r="C8" s="33"/>
      <c r="D8" s="33"/>
      <c r="E8" s="33"/>
      <c r="F8" s="33"/>
      <c r="G8" s="33"/>
      <c r="H8" s="33"/>
      <c r="I8" s="33"/>
      <c r="J8" s="33"/>
      <c r="K8" s="33"/>
    </row>
    <row r="9" spans="1:11" x14ac:dyDescent="0.3">
      <c r="A9" s="33"/>
      <c r="B9" s="33"/>
      <c r="C9" s="33"/>
      <c r="D9" s="33"/>
      <c r="E9" s="33"/>
      <c r="F9" s="33"/>
      <c r="G9" s="33"/>
      <c r="H9" s="33"/>
      <c r="I9" s="33"/>
      <c r="J9" s="33"/>
      <c r="K9" s="33"/>
    </row>
    <row r="10" spans="1:11" x14ac:dyDescent="0.3">
      <c r="A10" s="33"/>
      <c r="B10" s="33"/>
      <c r="C10" s="33"/>
      <c r="D10" s="33"/>
      <c r="E10" s="33"/>
      <c r="F10" s="33"/>
      <c r="G10" s="33"/>
      <c r="H10" s="33"/>
      <c r="I10" s="33"/>
      <c r="J10" s="33"/>
      <c r="K10" s="33"/>
    </row>
    <row r="11" spans="1:11" x14ac:dyDescent="0.3">
      <c r="A11" s="33"/>
      <c r="B11" s="33"/>
      <c r="C11" s="33"/>
      <c r="D11" s="33"/>
      <c r="E11" s="33"/>
      <c r="F11" s="33"/>
      <c r="G11" s="33"/>
      <c r="H11" s="33"/>
      <c r="I11" s="33"/>
      <c r="J11" s="33"/>
      <c r="K11" s="33"/>
    </row>
    <row r="12" spans="1:11" x14ac:dyDescent="0.3">
      <c r="A12" s="33"/>
      <c r="B12" s="33"/>
      <c r="C12" s="33"/>
      <c r="D12" s="33"/>
      <c r="E12" s="33"/>
      <c r="F12" s="33"/>
      <c r="G12" s="33"/>
      <c r="H12" s="33"/>
      <c r="I12" s="33"/>
      <c r="J12" s="33"/>
      <c r="K12" s="33"/>
    </row>
    <row r="13" spans="1:11" x14ac:dyDescent="0.3">
      <c r="A13" s="33"/>
      <c r="B13" s="33"/>
      <c r="C13" s="33"/>
      <c r="D13" s="33"/>
      <c r="E13" s="33"/>
      <c r="F13" s="33"/>
      <c r="G13" s="33"/>
      <c r="H13" s="33"/>
      <c r="I13" s="33"/>
      <c r="J13" s="33"/>
      <c r="K13" s="33"/>
    </row>
    <row r="14" spans="1:11" x14ac:dyDescent="0.3">
      <c r="A14" s="33"/>
      <c r="B14" s="33"/>
      <c r="C14" s="33"/>
      <c r="D14" s="33"/>
      <c r="E14" s="33"/>
      <c r="F14" s="33"/>
      <c r="G14" s="33"/>
      <c r="H14" s="33"/>
      <c r="I14" s="33"/>
      <c r="J14" s="33"/>
      <c r="K14" s="33"/>
    </row>
    <row r="15" spans="1:11" x14ac:dyDescent="0.3">
      <c r="A15" s="33"/>
      <c r="B15" s="33"/>
      <c r="C15" s="33"/>
      <c r="D15" s="33"/>
      <c r="E15" s="33"/>
      <c r="F15" s="33"/>
      <c r="G15" s="33"/>
      <c r="H15" s="33"/>
      <c r="I15" s="33"/>
      <c r="J15" s="33"/>
      <c r="K15" s="33"/>
    </row>
    <row r="17" spans="1:1" ht="21" x14ac:dyDescent="0.4">
      <c r="A17" s="19" t="s">
        <v>28</v>
      </c>
    </row>
    <row r="20" spans="1:1" ht="23.4" x14ac:dyDescent="0.45">
      <c r="A20" s="20" t="s">
        <v>23</v>
      </c>
    </row>
    <row r="21" spans="1:1" ht="23.4" x14ac:dyDescent="0.45">
      <c r="A21" s="20" t="s">
        <v>24</v>
      </c>
    </row>
    <row r="22" spans="1:1" ht="23.4" x14ac:dyDescent="0.45">
      <c r="A22" s="20" t="s">
        <v>25</v>
      </c>
    </row>
  </sheetData>
  <sheetProtection algorithmName="SHA-512" hashValue="H6tRR978nYZMecCGO6JJfo7r35pRChXdF8gBdyAcbB0XlQMbGGmIXafSOYDBTVpevnl+Qw+9irb/TFTPn5i7IA==" saltValue="vONmY/4+MrTk3nbHRDtjXg==" spinCount="100000" sheet="1" objects="1" scenarios="1"/>
  <mergeCells count="1">
    <mergeCell ref="A7:K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3CEE-1C7F-4316-8370-635BEC105E56}">
  <dimension ref="A1:M20"/>
  <sheetViews>
    <sheetView showGridLines="0" tabSelected="1" zoomScale="130" zoomScaleNormal="130" workbookViewId="0">
      <selection activeCell="D14" sqref="D14"/>
    </sheetView>
  </sheetViews>
  <sheetFormatPr baseColWidth="10" defaultRowHeight="14.4" x14ac:dyDescent="0.3"/>
  <cols>
    <col min="1" max="1" width="15.5546875" customWidth="1"/>
    <col min="2" max="3" width="14.44140625" customWidth="1"/>
    <col min="4" max="4" width="15.44140625" customWidth="1"/>
    <col min="8" max="8" width="13.77734375" customWidth="1"/>
    <col min="9" max="9" width="37.44140625" bestFit="1" customWidth="1"/>
    <col min="11" max="11" width="11.44140625" customWidth="1"/>
    <col min="12" max="12" width="14.77734375" customWidth="1"/>
  </cols>
  <sheetData>
    <row r="1" spans="1:13" x14ac:dyDescent="0.3">
      <c r="A1" s="1" t="s">
        <v>5</v>
      </c>
      <c r="B1" s="1" t="s">
        <v>6</v>
      </c>
      <c r="C1" s="1" t="s">
        <v>7</v>
      </c>
      <c r="D1" s="1" t="s">
        <v>21</v>
      </c>
      <c r="E1" s="1" t="s">
        <v>26</v>
      </c>
      <c r="F1" s="28" t="s">
        <v>8</v>
      </c>
      <c r="G1" s="1" t="s">
        <v>0</v>
      </c>
      <c r="H1" s="2" t="s">
        <v>9</v>
      </c>
      <c r="I1" s="2" t="s">
        <v>10</v>
      </c>
      <c r="J1" s="2" t="s">
        <v>11</v>
      </c>
      <c r="K1" s="2" t="s">
        <v>12</v>
      </c>
    </row>
    <row r="2" spans="1:13" x14ac:dyDescent="0.3">
      <c r="A2" s="6" t="s">
        <v>22</v>
      </c>
      <c r="B2" s="16">
        <v>50.545099999999998</v>
      </c>
      <c r="C2" s="16">
        <v>23.707958999999999</v>
      </c>
      <c r="D2" s="4">
        <f>B2*C2</f>
        <v>1198.3211584508999</v>
      </c>
      <c r="E2" s="15">
        <f>0.695255*B2</f>
        <v>35.141733500499996</v>
      </c>
      <c r="F2" s="29">
        <f>D2-E2</f>
        <v>1163.1794249503998</v>
      </c>
      <c r="G2" s="5">
        <v>0.16</v>
      </c>
      <c r="H2" s="15">
        <f>F2*G2</f>
        <v>186.10870799206398</v>
      </c>
      <c r="I2" s="6" t="s">
        <v>1</v>
      </c>
      <c r="J2" s="7">
        <v>45674.66269675926</v>
      </c>
      <c r="K2" s="4">
        <f>D2+H2</f>
        <v>1384.4298664429639</v>
      </c>
      <c r="L2" s="3"/>
    </row>
    <row r="3" spans="1:13" x14ac:dyDescent="0.3">
      <c r="A3" s="21">
        <v>15101514</v>
      </c>
      <c r="B3" s="31">
        <v>50.545099999999998</v>
      </c>
      <c r="C3" s="31">
        <v>23.707958999999999</v>
      </c>
      <c r="D3" s="26">
        <f t="shared" ref="D3" si="0">B3*C3</f>
        <v>1198.3211584508999</v>
      </c>
      <c r="E3" s="32">
        <f>0.569795*B3</f>
        <v>28.800345254500002</v>
      </c>
      <c r="F3" s="29">
        <f>D3-E3</f>
        <v>1169.5208131964</v>
      </c>
      <c r="G3" s="5">
        <v>0.16</v>
      </c>
      <c r="H3" s="27">
        <f>F3*G3</f>
        <v>187.123330111424</v>
      </c>
      <c r="I3" s="6" t="s">
        <v>3</v>
      </c>
      <c r="J3" s="7">
        <v>45676.505555555559</v>
      </c>
      <c r="K3" s="4">
        <f>D3+H3</f>
        <v>1385.4444885623238</v>
      </c>
      <c r="L3" s="3"/>
      <c r="M3" s="3"/>
    </row>
    <row r="4" spans="1:13" ht="15" thickBot="1" x14ac:dyDescent="0.35">
      <c r="A4" s="6" t="s">
        <v>2</v>
      </c>
      <c r="B4" s="16">
        <v>32</v>
      </c>
      <c r="C4" s="16">
        <v>24</v>
      </c>
      <c r="D4" s="4">
        <f>B4*C4</f>
        <v>768</v>
      </c>
      <c r="E4" s="15">
        <f>0.569795*B4</f>
        <v>18.233440000000002</v>
      </c>
      <c r="F4" s="30">
        <f t="shared" ref="F4" si="1">D4-E4</f>
        <v>749.76656000000003</v>
      </c>
      <c r="G4" s="5">
        <v>0.16</v>
      </c>
      <c r="H4" s="15">
        <f>F4*G4</f>
        <v>119.96264960000001</v>
      </c>
      <c r="I4" s="6" t="s">
        <v>4</v>
      </c>
      <c r="J4" s="7">
        <v>45669.769861111112</v>
      </c>
      <c r="K4" s="4">
        <f t="shared" ref="K4" si="2">D4+H4</f>
        <v>887.96264959999996</v>
      </c>
      <c r="L4" s="3"/>
    </row>
    <row r="5" spans="1:13" ht="15" thickBot="1" x14ac:dyDescent="0.35"/>
    <row r="6" spans="1:13" x14ac:dyDescent="0.3">
      <c r="A6" s="8" t="s">
        <v>13</v>
      </c>
      <c r="B6" s="9"/>
      <c r="C6" s="10"/>
      <c r="D6" s="11">
        <f>SUM(F2:F4)</f>
        <v>3082.4667981468001</v>
      </c>
      <c r="E6" s="34">
        <f>D6/D7</f>
        <v>0.97403323645262696</v>
      </c>
      <c r="F6" s="36"/>
      <c r="G6" s="36"/>
      <c r="H6" s="36"/>
    </row>
    <row r="7" spans="1:13" ht="15" thickBot="1" x14ac:dyDescent="0.35">
      <c r="A7" s="12" t="s">
        <v>29</v>
      </c>
      <c r="B7" s="13"/>
      <c r="C7" s="14"/>
      <c r="D7" s="11">
        <f>SUM(D2:D4)</f>
        <v>3164.6423169017999</v>
      </c>
      <c r="E7" s="35"/>
      <c r="F7" s="36"/>
      <c r="G7" s="36"/>
      <c r="H7" s="36"/>
    </row>
    <row r="8" spans="1:13" x14ac:dyDescent="0.3">
      <c r="F8" s="3"/>
      <c r="H8" s="3"/>
    </row>
    <row r="9" spans="1:13" x14ac:dyDescent="0.3">
      <c r="A9" t="s">
        <v>19</v>
      </c>
      <c r="D9" s="17">
        <v>500000</v>
      </c>
      <c r="F9" s="3"/>
      <c r="H9" s="3"/>
      <c r="I9" s="3"/>
    </row>
    <row r="10" spans="1:13" x14ac:dyDescent="0.3">
      <c r="A10" t="s">
        <v>20</v>
      </c>
      <c r="D10" s="18">
        <v>23.46</v>
      </c>
      <c r="F10" s="3"/>
      <c r="H10" s="3"/>
    </row>
    <row r="11" spans="1:13" x14ac:dyDescent="0.3">
      <c r="A11" t="s">
        <v>14</v>
      </c>
      <c r="D11" s="4">
        <f>D9*D10</f>
        <v>11730000</v>
      </c>
      <c r="F11" s="3"/>
      <c r="G11" s="3"/>
      <c r="H11" s="3"/>
    </row>
    <row r="12" spans="1:13" x14ac:dyDescent="0.3">
      <c r="A12" t="s">
        <v>16</v>
      </c>
      <c r="D12" s="4">
        <f>D11*0.16</f>
        <v>1876800</v>
      </c>
      <c r="E12" t="s">
        <v>31</v>
      </c>
      <c r="G12" s="3"/>
    </row>
    <row r="13" spans="1:13" x14ac:dyDescent="0.3">
      <c r="A13" s="22" t="s">
        <v>15</v>
      </c>
      <c r="B13" s="22"/>
      <c r="C13" s="22"/>
      <c r="D13" s="23">
        <f>D12*E6</f>
        <v>1828065.5781742902</v>
      </c>
      <c r="E13" t="s">
        <v>30</v>
      </c>
    </row>
    <row r="14" spans="1:13" x14ac:dyDescent="0.3">
      <c r="A14" s="24" t="s">
        <v>17</v>
      </c>
      <c r="B14" s="24"/>
      <c r="C14" s="24"/>
      <c r="D14" s="25">
        <f>D12-D13</f>
        <v>48734.421825709753</v>
      </c>
      <c r="E14" t="s">
        <v>18</v>
      </c>
    </row>
    <row r="18" spans="4:5" x14ac:dyDescent="0.3">
      <c r="E18" s="3"/>
    </row>
    <row r="20" spans="4:5" x14ac:dyDescent="0.3">
      <c r="D20" s="3"/>
    </row>
  </sheetData>
  <mergeCells count="2">
    <mergeCell ref="E6:E7"/>
    <mergeCell ref="F6:H7"/>
  </mergeCells>
  <pageMargins left="0.7" right="0.7" top="0.75" bottom="0.75" header="0.3" footer="0.3"/>
  <pageSetup orientation="portrait" r:id="rId1"/>
  <ignoredErrors>
    <ignoredError sqref="A2:A4"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DE818802604D834095DB8AB2FED26937" ma:contentTypeVersion="14" ma:contentTypeDescription="Crear nuevo documento." ma:contentTypeScope="" ma:versionID="3bf62b1933eabb8f78a2f0b2755a0645">
  <xsd:schema xmlns:xsd="http://www.w3.org/2001/XMLSchema" xmlns:xs="http://www.w3.org/2001/XMLSchema" xmlns:p="http://schemas.microsoft.com/office/2006/metadata/properties" xmlns:ns2="f0d2d763-1bce-42a3-b644-96e8896c3014" xmlns:ns3="eea3c158-d1bd-4846-b8a1-8f466c5fc87e" targetNamespace="http://schemas.microsoft.com/office/2006/metadata/properties" ma:root="true" ma:fieldsID="858145c444d694d14e449aa461fb401a" ns2:_="" ns3:_="">
    <xsd:import namespace="f0d2d763-1bce-42a3-b644-96e8896c3014"/>
    <xsd:import namespace="eea3c158-d1bd-4846-b8a1-8f466c5fc87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2d763-1bce-42a3-b644-96e8896c3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b05822d-73af-4be4-a9ea-bc6f5058fb2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a3c158-d1bd-4846-b8a1-8f466c5fc87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25ec5a-458b-43a1-8e25-026422c6f4bb}" ma:internalName="TaxCatchAll" ma:showField="CatchAllData" ma:web="eea3c158-d1bd-4846-b8a1-8f466c5fc8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0d2d763-1bce-42a3-b644-96e8896c3014">
      <Terms xmlns="http://schemas.microsoft.com/office/infopath/2007/PartnerControls"/>
    </lcf76f155ced4ddcb4097134ff3c332f>
    <TaxCatchAll xmlns="eea3c158-d1bd-4846-b8a1-8f466c5fc87e" xsi:nil="true"/>
  </documentManagement>
</p:properties>
</file>

<file path=customXml/itemProps1.xml><?xml version="1.0" encoding="utf-8"?>
<ds:datastoreItem xmlns:ds="http://schemas.openxmlformats.org/officeDocument/2006/customXml" ds:itemID="{CE28809B-277C-4801-852A-551867DF9826}">
  <ds:schemaRefs>
    <ds:schemaRef ds:uri="http://schemas.microsoft.com/sharepoint/v3/contenttype/forms"/>
  </ds:schemaRefs>
</ds:datastoreItem>
</file>

<file path=customXml/itemProps2.xml><?xml version="1.0" encoding="utf-8"?>
<ds:datastoreItem xmlns:ds="http://schemas.openxmlformats.org/officeDocument/2006/customXml" ds:itemID="{F8AD2DA1-D4A1-4206-9149-9EA6CC27CC39}">
  <ds:schemaRefs>
    <ds:schemaRef ds:uri="http://schemas.microsoft.com/DataMashup"/>
  </ds:schemaRefs>
</ds:datastoreItem>
</file>

<file path=customXml/itemProps3.xml><?xml version="1.0" encoding="utf-8"?>
<ds:datastoreItem xmlns:ds="http://schemas.openxmlformats.org/officeDocument/2006/customXml" ds:itemID="{3FE4CD34-25B4-47EC-960E-DD5E02472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2d763-1bce-42a3-b644-96e8896c3014"/>
    <ds:schemaRef ds:uri="eea3c158-d1bd-4846-b8a1-8f466c5fc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340F9C-F4F6-43B7-89E4-70829F9CF60F}">
  <ds:schemaRefs>
    <ds:schemaRef ds:uri="http://purl.org/dc/terms/"/>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eea3c158-d1bd-4846-b8a1-8f466c5fc87e"/>
    <ds:schemaRef ds:uri="f0d2d763-1bce-42a3-b644-96e8896c30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CONTPAQi</vt:lpstr>
      <vt:lpstr>Ejemplo de gasolina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Benito Barragán Rangel</dc:creator>
  <cp:lastModifiedBy>Erick Rafael Contreras Fajardo</cp:lastModifiedBy>
  <dcterms:created xsi:type="dcterms:W3CDTF">2025-02-06T23:48:33Z</dcterms:created>
  <dcterms:modified xsi:type="dcterms:W3CDTF">2025-08-19T18:32:36Z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0x010100DE818802604D834095DB8AB2FED26937</vt:lpwstr>
  </property>
  <property fmtid="{D5CDD505-2E9C-101B-9397-08002B2CF9AE}" pid="3" name="MediaServiceImageTags">
    <vt:lpwstr/>
  </property>
</Properties>
</file>